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65" windowWidth="14805" windowHeight="7950" activeTab="4"/>
  </bookViews>
  <sheets>
    <sheet name="1кв" sheetId="23" r:id="rId1"/>
    <sheet name="2кв" sheetId="24" r:id="rId2"/>
    <sheet name="3кв" sheetId="25" r:id="rId3"/>
    <sheet name="4кв" sheetId="26" r:id="rId4"/>
    <sheet name="отчет" sheetId="27" r:id="rId5"/>
  </sheets>
  <definedNames>
    <definedName name="_xlnm.Print_Area" localSheetId="0">'1кв'!$A$1:$E$55</definedName>
    <definedName name="_xlnm.Print_Area" localSheetId="1">'2кв'!$A$1:$E$51</definedName>
    <definedName name="_xlnm.Print_Area" localSheetId="2">'3кв'!$A$1:$E$51</definedName>
    <definedName name="_xlnm.Print_Area" localSheetId="3">'4кв'!$A$1:$E$51</definedName>
    <definedName name="_xlnm.Print_Area" localSheetId="4">отчет!$A$1:$C$40</definedName>
  </definedNames>
  <calcPr calcId="152511"/>
</workbook>
</file>

<file path=xl/calcChain.xml><?xml version="1.0" encoding="utf-8"?>
<calcChain xmlns="http://schemas.openxmlformats.org/spreadsheetml/2006/main">
  <c r="E31" i="23" l="1"/>
  <c r="C17" i="27"/>
  <c r="E27" i="26"/>
  <c r="E27" i="25"/>
  <c r="E27" i="24"/>
  <c r="D22" i="27"/>
  <c r="C20" i="27"/>
  <c r="C16" i="27"/>
  <c r="C14" i="27"/>
  <c r="C15" i="27"/>
  <c r="C13" i="27"/>
  <c r="C9" i="27"/>
  <c r="C10" i="27"/>
  <c r="C8" i="27"/>
  <c r="C6" i="27"/>
  <c r="C28" i="27"/>
  <c r="C18" i="27"/>
  <c r="C22" i="27" s="1"/>
  <c r="E22" i="27" l="1"/>
  <c r="C11" i="27"/>
  <c r="C23" i="27" s="1"/>
  <c r="B49" i="26"/>
  <c r="F20" i="26"/>
  <c r="E23" i="26" s="1"/>
  <c r="E22" i="26" l="1"/>
  <c r="B50" i="26" s="1"/>
  <c r="B49" i="25"/>
  <c r="B49" i="24" l="1"/>
  <c r="E25" i="24"/>
  <c r="F20" i="25" l="1"/>
  <c r="E23" i="25" s="1"/>
  <c r="F20" i="24"/>
  <c r="E23" i="24" s="1"/>
  <c r="E22" i="25" l="1"/>
  <c r="B50" i="25"/>
  <c r="E22" i="24"/>
  <c r="B50" i="24" s="1"/>
  <c r="E30" i="23"/>
  <c r="E28" i="23"/>
  <c r="E27" i="23"/>
  <c r="E26" i="23"/>
  <c r="E25" i="23"/>
  <c r="F20" i="23" l="1"/>
  <c r="E23" i="23" s="1"/>
  <c r="E22" i="23" l="1"/>
  <c r="B54" i="23" l="1"/>
  <c r="B55" i="23" s="1"/>
  <c r="B45" i="24" s="1"/>
  <c r="B51" i="24" s="1"/>
  <c r="B45" i="25" s="1"/>
  <c r="B51" i="25" s="1"/>
  <c r="B45" i="26" s="1"/>
  <c r="B51" i="26" s="1"/>
</calcChain>
</file>

<file path=xl/sharedStrings.xml><?xml version="1.0" encoding="utf-8"?>
<sst xmlns="http://schemas.openxmlformats.org/spreadsheetml/2006/main" count="282" uniqueCount="107">
  <si>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</si>
  <si>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</si>
  <si>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</si>
  <si>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</si>
  <si>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</si>
  <si>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</si>
  <si>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</si>
  <si>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</si>
  <si>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</si>
  <si>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</si>
  <si>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</si>
  <si>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</si>
  <si>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</si>
  <si>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</si>
  <si>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</si>
  <si>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</si>
  <si>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</si>
  <si>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</si>
  <si>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</si>
  <si>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</si>
  <si>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</si>
  <si>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</si>
  <si>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</si>
  <si>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</si>
  <si>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</si>
  <si>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Свердлова, д. 9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</si>
  <si>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№31  от   01.06.2013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</si>
  <si>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№9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Свердлова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</si>
  <si>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</si>
  <si>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</si>
  <si>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</si>
  <si>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</si>
  <si>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</si>
  <si>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в т.ч. Оплачено рем.и содерж.</t>
  </si>
  <si>
    <t>Расходы по содержанию и тек. ремонту</t>
  </si>
  <si>
    <t>Общая площадь квартир - 636,6 м2</t>
  </si>
  <si>
    <t>Остаток на начало квартала</t>
  </si>
  <si>
    <t xml:space="preserve">определена приложением № 9 к договору </t>
  </si>
  <si>
    <t xml:space="preserve">Общехозяйственные расходы </t>
  </si>
  <si>
    <t xml:space="preserve">Услуги по содержанию многоквартирного дома </t>
  </si>
  <si>
    <t>1 квартал</t>
  </si>
  <si>
    <t>Интернет Квант-телеком</t>
  </si>
  <si>
    <r>
      <t xml:space="preserve">именуемый в дальнейшем "Заказчик", в лице </t>
    </r>
    <r>
      <rPr>
        <b/>
        <u/>
        <sz val="11"/>
        <color theme="1"/>
        <rFont val="Times New Roman"/>
        <family val="1"/>
        <charset val="204"/>
      </rPr>
      <t>Бондарь Елены Федоровны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</si>
  <si>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№16,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№31 от 26.05.2013 г.</t>
    </r>
  </si>
  <si>
    <t>Заказчик - Собственники МКД, в лице председателя совета МКД Бондарь Е.Ф.</t>
  </si>
  <si>
    <t>ч/ч</t>
  </si>
  <si>
    <t>Предъявлено населению 38730,75</t>
  </si>
  <si>
    <t>за 1 квартал 2023 года</t>
  </si>
  <si>
    <t>"31" 03 2023 г.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</si>
  <si>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</si>
  <si>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Демонтаж, монтаж дерев. полов</t>
  </si>
  <si>
    <t>Демонтаж,монтаж гребка песоч.</t>
  </si>
  <si>
    <t>Частичная штукатурка панелей в подъезде</t>
  </si>
  <si>
    <t xml:space="preserve">Ремонт стяжки возле фановой трубы,заделка отверстий </t>
  </si>
  <si>
    <t>Установка песочницы(смета)</t>
  </si>
  <si>
    <t>Замена канализационного стояка</t>
  </si>
  <si>
    <t>февраль</t>
  </si>
  <si>
    <t>март</t>
  </si>
  <si>
    <t xml:space="preserve">           2. Всего за период с "01" 01 2023 г. по "31" 03 2023 г. выполнено работ (оказано услуг) на общую сумму пятьдесят пять тысяч сто двадцать один рубль 31 копейка.</t>
  </si>
  <si>
    <t>Исполнитель - ООО ЖКХ "Локомотив", в лице директора  Бовкун А.А.</t>
  </si>
  <si>
    <t>интернет Ростелеком</t>
  </si>
  <si>
    <t>за 2 квартал 2023 года</t>
  </si>
  <si>
    <t>"30" 06 2023 г.</t>
  </si>
  <si>
    <t>2 квартал</t>
  </si>
  <si>
    <t>за 3 квартал 2023 года</t>
  </si>
  <si>
    <t>"30" 09 2023 г.</t>
  </si>
  <si>
    <t>3 квартал</t>
  </si>
  <si>
    <t>май</t>
  </si>
  <si>
    <t>частичная разборка и замена шиферной кровли,пробивка вентканала(кв4)</t>
  </si>
  <si>
    <t xml:space="preserve">           2. Всего за период с "01" 04 2023 г. по "30" 06 2023 г. выполнено работ (оказано услуг) на общую сумму тридцать восемь  тысяч семьсот девяносто два рубля 92 копейки.</t>
  </si>
  <si>
    <t>по заявке</t>
  </si>
  <si>
    <t>Дератизация, дезинсекция</t>
  </si>
  <si>
    <t xml:space="preserve">           2. Всего за период с "01" 07 2023 г. по "30" 09 2023 г. выполнено работ (оказано услуг) на общую сумму тридцать семь тысяч шестьсот шестнадцать рублей 32 копейки.</t>
  </si>
  <si>
    <t>Предъявлено населению 43333,38</t>
  </si>
  <si>
    <t>ОТЧЕТ</t>
  </si>
  <si>
    <t>О ВЫПОЛНЕННЫХ РАБОТАХ И ДВИЖЕНИИ  СРЕДСТВ</t>
  </si>
  <si>
    <t>НА ЛИЦЕВОМ СЧЕТЕ  за  период  с 01.01.2023 г. по 31.12.2023 г.</t>
  </si>
  <si>
    <t>Остаток на начало периода</t>
  </si>
  <si>
    <t xml:space="preserve">Доходы: </t>
  </si>
  <si>
    <t>Оплачено в текущем периоде по квитанциям</t>
  </si>
  <si>
    <t>Оплачено за размещение оборудования в МОП интернет Квант телеком</t>
  </si>
  <si>
    <t>Оплачено за размещение оборудования в МОП интернет Ростелеком</t>
  </si>
  <si>
    <t>Итого доходов:</t>
  </si>
  <si>
    <t>Расходы:</t>
  </si>
  <si>
    <t>работы по договору, всего</t>
  </si>
  <si>
    <t>в том числе:</t>
  </si>
  <si>
    <t xml:space="preserve">   * Установка песочницы1/2(смета)</t>
  </si>
  <si>
    <t>Итого расходов</t>
  </si>
  <si>
    <t>Остаток средств на 01.01.2024</t>
  </si>
  <si>
    <t>Справочно:</t>
  </si>
  <si>
    <t>Задолженность населения по оплате на 01.01.2023г.</t>
  </si>
  <si>
    <t>Задолженность населения по оплате на 01.01.2024г.</t>
  </si>
  <si>
    <t>Прирост (+) / уменьшение (-) задолженности за год</t>
  </si>
  <si>
    <t xml:space="preserve">Получил: </t>
  </si>
  <si>
    <t>Отчет за 2023 год.</t>
  </si>
  <si>
    <t>Перечень предлагаемых работ на 2024  год.</t>
  </si>
  <si>
    <t>Предложение по структуре тарифа на 2024  год.</t>
  </si>
  <si>
    <t>_____________________________________________</t>
  </si>
  <si>
    <t>за 4 квартал 2023 года</t>
  </si>
  <si>
    <t>31.12.2023 г.</t>
  </si>
  <si>
    <r>
      <t>именуемый в дальнейшем "Заказчик", в лице</t>
    </r>
    <r>
      <rPr>
        <u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Полновой Елены Федоровны</t>
    </r>
  </si>
  <si>
    <t>4 квартал</t>
  </si>
  <si>
    <t xml:space="preserve">           2. Всего за период с "01" 10 2023 г. по "31" 12 2023 г. выполнено работ (оказано услуг) на общую сумму тридцать семь тысяч сто восемьдесят один рубль 32 копейки.</t>
  </si>
  <si>
    <t>Заказчик - Собственники МКД, в лице председателя совета МКД Полнова Е.Ф.</t>
  </si>
  <si>
    <t>по ж.д. ул. Свердлова, д. 9</t>
  </si>
  <si>
    <t>Начислено всего 164128,26</t>
  </si>
  <si>
    <t>Непредвиденные работы 59,5 ч/ч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</si>
</sst>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3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164" fontId="7" fillId="0" borderId="0" xfId="1" applyNumberFormat="1" applyFont="1"/>
    <xf numFmtId="164" fontId="4" fillId="0" borderId="0" xfId="1" applyNumberFormat="1" applyFont="1"/>
    <xf numFmtId="2" fontId="4" fillId="0" borderId="0" xfId="0" applyNumberFormat="1" applyFont="1"/>
    <xf numFmtId="43" fontId="4" fillId="0" borderId="0" xfId="0" applyNumberFormat="1" applyFont="1"/>
    <xf numFmtId="0" fontId="11" fillId="0" borderId="0" xfId="0" applyFont="1"/>
    <xf numFmtId="0" fontId="4" fillId="0" borderId="0" xfId="0" applyFont="1" applyAlignment="1"/>
    <xf numFmtId="164" fontId="7" fillId="0" borderId="0" xfId="0" applyNumberFormat="1" applyFont="1"/>
    <xf numFmtId="0" fontId="3" fillId="0" borderId="1" xfId="0" applyFont="1" applyBorder="1" applyAlignment="1">
      <alignment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4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4" fillId="2" borderId="1" xfId="1" applyFont="1" applyFill="1" applyBorder="1" applyAlignment="1">
      <alignment horizontal="center" vertical="center" wrapText="1"/>
    </xf>
    <xf numFmtId="164" fontId="4" fillId="0" borderId="0" xfId="1" applyNumberFormat="1" applyFont="1" applyBorder="1"/>
    <xf numFmtId="0" fontId="4" fillId="0" borderId="1" xfId="0" applyFont="1" applyBorder="1" applyAlignment="1">
      <alignment wrapText="1"/>
    </xf>
    <xf numFmtId="166" fontId="7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4" fontId="3" fillId="0" borderId="0" xfId="0" applyNumberFormat="1" applyFont="1"/>
    <xf numFmtId="0" fontId="3" fillId="0" borderId="0" xfId="0" applyFont="1" applyBorder="1"/>
    <xf numFmtId="43" fontId="0" fillId="0" borderId="0" xfId="0" applyNumberFormat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2" xfId="1" applyNumberFormat="1" applyFont="1" applyBorder="1" applyAlignment="1">
      <alignment horizontal="center"/>
    </xf>
    <xf numFmtId="0" fontId="12" fillId="0" borderId="0" xfId="0" applyFont="1" applyAlignment="1">
      <alignment wrapText="1"/>
    </xf>
    <xf numFmtId="0" fontId="4" fillId="0" borderId="5" xfId="0" applyFont="1" applyBorder="1" applyAlignment="1">
      <alignment vertical="center" wrapText="1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view="pageBreakPreview" topLeftCell="A22" zoomScaleSheetLayoutView="100" workbookViewId="0">
      <selection activeCell="E32" sqref="E32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9" width="9.140625" style="2"/>
    <col min="10" max="10" width="15.42578125" style="2" customWidth="1"/>
    <col min="11" max="16384" width="9.140625" style="2"/>
  </cols>
  <sheetData>
    <row r="1" spans="1:5" ht="15.75" x14ac:dyDescent="0.25">
      <c r="A1" s="44" t="s">
        <v>11</v>
      </c>
      <c r="B1" s="44"/>
      <c r="C1" s="44"/>
      <c r="D1" s="44"/>
      <c r="E1" s="44"/>
    </row>
    <row r="2" spans="1:5" ht="33" customHeight="1" x14ac:dyDescent="0.25">
      <c r="A2" s="45" t="s">
        <v>12</v>
      </c>
      <c r="B2" s="46"/>
      <c r="C2" s="46"/>
      <c r="D2" s="46"/>
      <c r="E2" s="46"/>
    </row>
    <row r="3" spans="1:5" x14ac:dyDescent="0.25">
      <c r="A3" s="47" t="s">
        <v>47</v>
      </c>
      <c r="B3" s="47"/>
      <c r="C3" s="47"/>
      <c r="D3" s="47"/>
      <c r="E3" s="47"/>
    </row>
    <row r="4" spans="1:5" s="1" customFormat="1" ht="15.75" x14ac:dyDescent="0.25">
      <c r="A4" s="22" t="s">
        <v>13</v>
      </c>
      <c r="B4" s="23"/>
      <c r="C4" s="23"/>
      <c r="D4" s="48" t="s">
        <v>48</v>
      </c>
      <c r="E4" s="48"/>
    </row>
    <row r="5" spans="1:5" x14ac:dyDescent="0.25">
      <c r="A5" s="26"/>
      <c r="B5" s="4"/>
      <c r="C5" s="4"/>
      <c r="D5" s="4"/>
      <c r="E5" s="4"/>
    </row>
    <row r="6" spans="1:5" x14ac:dyDescent="0.25">
      <c r="A6" s="36" t="s">
        <v>0</v>
      </c>
      <c r="B6" s="36"/>
      <c r="C6" s="36"/>
      <c r="D6" s="36"/>
      <c r="E6" s="36"/>
    </row>
    <row r="7" spans="1:5" ht="17.25" customHeight="1" x14ac:dyDescent="0.25">
      <c r="A7" s="43" t="s">
        <v>25</v>
      </c>
      <c r="B7" s="43"/>
      <c r="C7" s="43"/>
      <c r="D7" s="43"/>
      <c r="E7" s="43"/>
    </row>
    <row r="8" spans="1:5" x14ac:dyDescent="0.25">
      <c r="A8" s="39" t="s">
        <v>1</v>
      </c>
      <c r="B8" s="39"/>
      <c r="C8" s="39"/>
      <c r="D8" s="39"/>
      <c r="E8" s="39"/>
    </row>
    <row r="9" spans="1:5" x14ac:dyDescent="0.25">
      <c r="A9" s="36" t="s">
        <v>42</v>
      </c>
      <c r="B9" s="36"/>
      <c r="C9" s="36"/>
      <c r="D9" s="36"/>
      <c r="E9" s="36"/>
    </row>
    <row r="10" spans="1:5" ht="24" customHeight="1" x14ac:dyDescent="0.25">
      <c r="A10" s="40" t="s">
        <v>14</v>
      </c>
      <c r="B10" s="41"/>
      <c r="C10" s="41"/>
      <c r="D10" s="41"/>
      <c r="E10" s="41"/>
    </row>
    <row r="11" spans="1:5" ht="30.75" customHeight="1" x14ac:dyDescent="0.25">
      <c r="A11" s="36" t="s">
        <v>43</v>
      </c>
      <c r="B11" s="36"/>
      <c r="C11" s="36"/>
      <c r="D11" s="36"/>
      <c r="E11" s="36"/>
    </row>
    <row r="12" spans="1:5" ht="17.25" customHeight="1" x14ac:dyDescent="0.25">
      <c r="A12" s="39" t="s">
        <v>15</v>
      </c>
      <c r="B12" s="42"/>
      <c r="C12" s="42"/>
      <c r="D12" s="42"/>
      <c r="E12" s="42"/>
    </row>
    <row r="13" spans="1:5" x14ac:dyDescent="0.25">
      <c r="A13" s="36" t="s">
        <v>22</v>
      </c>
      <c r="B13" s="36"/>
      <c r="C13" s="36"/>
      <c r="D13" s="36"/>
      <c r="E13" s="36"/>
    </row>
    <row r="14" spans="1:5" ht="15.75" customHeight="1" x14ac:dyDescent="0.25">
      <c r="A14" s="39" t="s">
        <v>2</v>
      </c>
      <c r="B14" s="42"/>
      <c r="C14" s="42"/>
      <c r="D14" s="42"/>
      <c r="E14" s="42"/>
    </row>
    <row r="15" spans="1:5" ht="19.5" customHeight="1" x14ac:dyDescent="0.25">
      <c r="A15" s="36" t="s">
        <v>49</v>
      </c>
      <c r="B15" s="36"/>
      <c r="C15" s="36"/>
      <c r="D15" s="36"/>
      <c r="E15" s="36"/>
    </row>
    <row r="16" spans="1:5" ht="21" customHeight="1" x14ac:dyDescent="0.25">
      <c r="A16" s="39" t="s">
        <v>16</v>
      </c>
      <c r="B16" s="42"/>
      <c r="C16" s="42"/>
      <c r="D16" s="42"/>
      <c r="E16" s="42"/>
    </row>
    <row r="17" spans="1:10" ht="33" customHeight="1" x14ac:dyDescent="0.25">
      <c r="A17" s="36" t="s">
        <v>17</v>
      </c>
      <c r="B17" s="36"/>
      <c r="C17" s="36"/>
      <c r="D17" s="36"/>
      <c r="E17" s="36"/>
    </row>
    <row r="18" spans="1:10" ht="61.5" customHeight="1" x14ac:dyDescent="0.25">
      <c r="A18" s="36" t="s">
        <v>26</v>
      </c>
      <c r="B18" s="36"/>
      <c r="C18" s="36"/>
      <c r="D18" s="36"/>
      <c r="E18" s="36"/>
    </row>
    <row r="19" spans="1:10" ht="34.5" customHeight="1" x14ac:dyDescent="0.25">
      <c r="A19" s="34" t="s">
        <v>27</v>
      </c>
      <c r="B19" s="34"/>
      <c r="C19" s="34"/>
      <c r="D19" s="34"/>
      <c r="E19" s="34"/>
    </row>
    <row r="20" spans="1:10" ht="21" customHeight="1" x14ac:dyDescent="0.25">
      <c r="A20" s="34"/>
      <c r="B20" s="34"/>
      <c r="C20" s="34"/>
      <c r="D20" s="34"/>
      <c r="E20" s="34"/>
      <c r="F20" s="2">
        <f>40.4+596.2</f>
        <v>636.6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1" t="s">
        <v>39</v>
      </c>
      <c r="B22" s="8" t="s">
        <v>37</v>
      </c>
      <c r="C22" s="3" t="s">
        <v>4</v>
      </c>
      <c r="D22" s="3">
        <v>13.46</v>
      </c>
      <c r="E22" s="7">
        <f>D22*F20*G20</f>
        <v>25705.908000000003</v>
      </c>
      <c r="F22" s="16"/>
      <c r="G22" s="16"/>
      <c r="H22" s="16"/>
      <c r="J22" s="17"/>
    </row>
    <row r="23" spans="1:10" x14ac:dyDescent="0.25">
      <c r="A23" s="6" t="s">
        <v>38</v>
      </c>
      <c r="B23" s="8" t="s">
        <v>23</v>
      </c>
      <c r="C23" s="3" t="s">
        <v>4</v>
      </c>
      <c r="D23" s="3">
        <v>3.9</v>
      </c>
      <c r="E23" s="7">
        <f>D23*F20*G20</f>
        <v>7448.2200000000012</v>
      </c>
      <c r="F23" s="16"/>
      <c r="G23" s="16"/>
      <c r="H23" s="16"/>
      <c r="J23" s="17"/>
    </row>
    <row r="24" spans="1:10" x14ac:dyDescent="0.25">
      <c r="A24" s="6" t="s">
        <v>28</v>
      </c>
      <c r="B24" s="8" t="s">
        <v>40</v>
      </c>
      <c r="C24" s="3" t="s">
        <v>29</v>
      </c>
      <c r="D24" s="3"/>
      <c r="E24" s="7">
        <v>5282.86</v>
      </c>
      <c r="F24" s="16"/>
      <c r="G24" s="16"/>
      <c r="H24" s="16"/>
      <c r="J24" s="17"/>
    </row>
    <row r="25" spans="1:10" x14ac:dyDescent="0.25">
      <c r="A25" s="6" t="s">
        <v>50</v>
      </c>
      <c r="B25" s="8" t="s">
        <v>56</v>
      </c>
      <c r="C25" s="3" t="s">
        <v>45</v>
      </c>
      <c r="D25" s="3">
        <v>14</v>
      </c>
      <c r="E25" s="7">
        <f>235.95*14</f>
        <v>3303.2999999999997</v>
      </c>
      <c r="F25" s="16"/>
      <c r="G25" s="16"/>
      <c r="H25" s="16"/>
      <c r="J25" s="17"/>
    </row>
    <row r="26" spans="1:10" x14ac:dyDescent="0.25">
      <c r="A26" s="6" t="s">
        <v>51</v>
      </c>
      <c r="B26" s="8" t="s">
        <v>57</v>
      </c>
      <c r="C26" s="3" t="s">
        <v>45</v>
      </c>
      <c r="D26" s="3">
        <v>7.5</v>
      </c>
      <c r="E26" s="7">
        <f>235.95*7.5</f>
        <v>1769.625</v>
      </c>
      <c r="F26" s="16"/>
      <c r="G26" s="16"/>
      <c r="H26" s="16"/>
      <c r="J26" s="17"/>
    </row>
    <row r="27" spans="1:10" ht="30" x14ac:dyDescent="0.25">
      <c r="A27" s="6" t="s">
        <v>52</v>
      </c>
      <c r="B27" s="8" t="s">
        <v>57</v>
      </c>
      <c r="C27" s="3" t="s">
        <v>45</v>
      </c>
      <c r="D27" s="3">
        <v>4</v>
      </c>
      <c r="E27" s="7">
        <f>235.95*4</f>
        <v>943.8</v>
      </c>
      <c r="F27" s="16"/>
      <c r="G27" s="16"/>
      <c r="H27" s="16"/>
      <c r="J27" s="17"/>
    </row>
    <row r="28" spans="1:10" ht="30" x14ac:dyDescent="0.25">
      <c r="A28" s="6" t="s">
        <v>53</v>
      </c>
      <c r="B28" s="8" t="s">
        <v>57</v>
      </c>
      <c r="C28" s="3" t="s">
        <v>45</v>
      </c>
      <c r="D28" s="3">
        <v>6</v>
      </c>
      <c r="E28" s="7">
        <f>235.95*6</f>
        <v>1415.6999999999998</v>
      </c>
      <c r="F28" s="16"/>
      <c r="G28" s="16"/>
      <c r="H28" s="16"/>
      <c r="J28" s="17"/>
    </row>
    <row r="29" spans="1:10" x14ac:dyDescent="0.25">
      <c r="A29" s="6" t="s">
        <v>54</v>
      </c>
      <c r="B29" s="8" t="s">
        <v>57</v>
      </c>
      <c r="C29" s="3" t="s">
        <v>29</v>
      </c>
      <c r="D29" s="3"/>
      <c r="E29" s="7">
        <v>5476.7</v>
      </c>
      <c r="F29" s="16"/>
      <c r="G29" s="16"/>
      <c r="H29" s="16"/>
      <c r="J29" s="17"/>
    </row>
    <row r="30" spans="1:10" x14ac:dyDescent="0.25">
      <c r="A30" s="6" t="s">
        <v>55</v>
      </c>
      <c r="B30" s="8" t="s">
        <v>57</v>
      </c>
      <c r="C30" s="3" t="s">
        <v>45</v>
      </c>
      <c r="D30" s="3">
        <v>16</v>
      </c>
      <c r="E30" s="7">
        <f>235.95*16</f>
        <v>3775.2</v>
      </c>
      <c r="F30" s="16"/>
      <c r="G30" s="16"/>
      <c r="H30" s="16"/>
      <c r="J30" s="17"/>
    </row>
    <row r="31" spans="1:10" ht="17.25" customHeight="1" x14ac:dyDescent="0.25">
      <c r="A31" s="9" t="s">
        <v>24</v>
      </c>
      <c r="B31" s="10"/>
      <c r="C31" s="11"/>
      <c r="D31" s="11"/>
      <c r="E31" s="12">
        <f>SUM(E22:E30)</f>
        <v>55121.313000000002</v>
      </c>
    </row>
    <row r="32" spans="1:10" ht="18" customHeight="1" x14ac:dyDescent="0.25"/>
    <row r="33" spans="1:5" ht="30.75" customHeight="1" x14ac:dyDescent="0.25">
      <c r="A33" s="35" t="s">
        <v>58</v>
      </c>
      <c r="B33" s="35"/>
      <c r="C33" s="35"/>
      <c r="D33" s="35"/>
      <c r="E33" s="35"/>
    </row>
    <row r="34" spans="1:5" ht="13.9" customHeight="1" x14ac:dyDescent="0.25">
      <c r="A34" s="36" t="s">
        <v>21</v>
      </c>
      <c r="B34" s="36"/>
      <c r="C34" s="36"/>
      <c r="D34" s="36"/>
      <c r="E34" s="36"/>
    </row>
    <row r="35" spans="1:5" ht="30" customHeight="1" x14ac:dyDescent="0.25">
      <c r="A35" s="36" t="s">
        <v>20</v>
      </c>
      <c r="B35" s="36"/>
      <c r="C35" s="36"/>
      <c r="D35" s="36"/>
      <c r="E35" s="36"/>
    </row>
    <row r="36" spans="1:5" x14ac:dyDescent="0.25">
      <c r="A36" s="36" t="s">
        <v>30</v>
      </c>
      <c r="B36" s="36"/>
      <c r="C36" s="36"/>
      <c r="D36" s="36"/>
      <c r="E36" s="36"/>
    </row>
    <row r="37" spans="1:5" x14ac:dyDescent="0.25">
      <c r="A37" s="36" t="s">
        <v>18</v>
      </c>
      <c r="B37" s="36"/>
      <c r="C37" s="36"/>
      <c r="D37" s="36"/>
      <c r="E37" s="36"/>
    </row>
    <row r="38" spans="1:5" x14ac:dyDescent="0.25">
      <c r="A38" s="37" t="s">
        <v>5</v>
      </c>
      <c r="B38" s="37"/>
      <c r="C38" s="37"/>
      <c r="D38" s="37"/>
      <c r="E38" s="37"/>
    </row>
    <row r="39" spans="1:5" ht="13.9" customHeight="1" x14ac:dyDescent="0.25">
      <c r="A39" s="36" t="s">
        <v>18</v>
      </c>
      <c r="B39" s="36"/>
      <c r="C39" s="36"/>
      <c r="D39" s="36"/>
      <c r="E39" s="36"/>
    </row>
    <row r="40" spans="1:5" x14ac:dyDescent="0.25">
      <c r="A40" s="38" t="s">
        <v>59</v>
      </c>
      <c r="B40" s="38"/>
      <c r="C40" s="38"/>
      <c r="D40" s="38"/>
      <c r="E40" s="38"/>
    </row>
    <row r="41" spans="1:5" x14ac:dyDescent="0.25">
      <c r="B41" s="33" t="s">
        <v>19</v>
      </c>
      <c r="C41" s="33"/>
      <c r="D41" s="33"/>
      <c r="E41" s="5" t="s">
        <v>6</v>
      </c>
    </row>
    <row r="42" spans="1:5" ht="13.9" customHeight="1" x14ac:dyDescent="0.25">
      <c r="A42" s="25"/>
      <c r="B42" s="25"/>
      <c r="C42" s="25"/>
      <c r="D42" s="25"/>
      <c r="E42" s="25"/>
    </row>
    <row r="43" spans="1:5" x14ac:dyDescent="0.25">
      <c r="A43" s="38" t="s">
        <v>44</v>
      </c>
      <c r="B43" s="38"/>
      <c r="C43" s="38"/>
      <c r="D43" s="38"/>
      <c r="E43" s="38"/>
    </row>
    <row r="44" spans="1:5" x14ac:dyDescent="0.25">
      <c r="B44" s="33" t="s">
        <v>19</v>
      </c>
      <c r="C44" s="33"/>
      <c r="D44" s="33"/>
      <c r="E44" s="5" t="s">
        <v>6</v>
      </c>
    </row>
    <row r="47" spans="1:5" x14ac:dyDescent="0.25">
      <c r="A47" s="18" t="s">
        <v>35</v>
      </c>
    </row>
    <row r="48" spans="1:5" x14ac:dyDescent="0.25">
      <c r="A48" s="13" t="s">
        <v>31</v>
      </c>
    </row>
    <row r="49" spans="1:2" x14ac:dyDescent="0.25">
      <c r="A49" s="2" t="s">
        <v>36</v>
      </c>
      <c r="B49" s="14">
        <v>18416.02</v>
      </c>
    </row>
    <row r="50" spans="1:2" x14ac:dyDescent="0.25">
      <c r="A50" s="19" t="s">
        <v>46</v>
      </c>
      <c r="B50" s="15"/>
    </row>
    <row r="51" spans="1:2" x14ac:dyDescent="0.25">
      <c r="A51" s="2" t="s">
        <v>33</v>
      </c>
      <c r="B51" s="15">
        <v>49809.75</v>
      </c>
    </row>
    <row r="52" spans="1:2" x14ac:dyDescent="0.25">
      <c r="A52" s="2" t="s">
        <v>41</v>
      </c>
      <c r="B52" s="15">
        <v>300</v>
      </c>
    </row>
    <row r="53" spans="1:2" x14ac:dyDescent="0.25">
      <c r="A53" s="2" t="s">
        <v>60</v>
      </c>
      <c r="B53" s="15">
        <v>1350</v>
      </c>
    </row>
    <row r="54" spans="1:2" ht="30" x14ac:dyDescent="0.25">
      <c r="A54" s="24" t="s">
        <v>34</v>
      </c>
      <c r="B54" s="15">
        <f>E31</f>
        <v>55121.313000000002</v>
      </c>
    </row>
    <row r="55" spans="1:2" x14ac:dyDescent="0.25">
      <c r="A55" s="13" t="s">
        <v>32</v>
      </c>
      <c r="B55" s="20">
        <f>B49+B51+B52+B53-B54</f>
        <v>14754.457000000002</v>
      </c>
    </row>
  </sheetData>
  <mergeCells count="30">
    <mergeCell ref="A7:E7"/>
    <mergeCell ref="A1:E1"/>
    <mergeCell ref="A2:E2"/>
    <mergeCell ref="A3:E3"/>
    <mergeCell ref="D4:E4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4:D44"/>
    <mergeCell ref="A20:E20"/>
    <mergeCell ref="A33:E33"/>
    <mergeCell ref="A34:E34"/>
    <mergeCell ref="A35:E35"/>
    <mergeCell ref="A36:E36"/>
    <mergeCell ref="A37:E37"/>
    <mergeCell ref="A38:E38"/>
    <mergeCell ref="A39:E39"/>
    <mergeCell ref="A40:E40"/>
    <mergeCell ref="B41:D41"/>
    <mergeCell ref="A43:E43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topLeftCell="A21" zoomScaleSheetLayoutView="100" workbookViewId="0">
      <selection activeCell="E28" sqref="E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9" width="9.140625" style="2"/>
    <col min="10" max="10" width="15.42578125" style="2" customWidth="1"/>
    <col min="11" max="16384" width="9.140625" style="2"/>
  </cols>
  <sheetData>
    <row r="1" spans="1:5" ht="15.75" x14ac:dyDescent="0.25">
      <c r="A1" s="44" t="s">
        <v>11</v>
      </c>
      <c r="B1" s="44"/>
      <c r="C1" s="44"/>
      <c r="D1" s="44"/>
      <c r="E1" s="44"/>
    </row>
    <row r="2" spans="1:5" ht="33" customHeight="1" x14ac:dyDescent="0.25">
      <c r="A2" s="45" t="s">
        <v>12</v>
      </c>
      <c r="B2" s="46"/>
      <c r="C2" s="46"/>
      <c r="D2" s="46"/>
      <c r="E2" s="46"/>
    </row>
    <row r="3" spans="1:5" x14ac:dyDescent="0.25">
      <c r="A3" s="47" t="s">
        <v>61</v>
      </c>
      <c r="B3" s="47"/>
      <c r="C3" s="47"/>
      <c r="D3" s="47"/>
      <c r="E3" s="47"/>
    </row>
    <row r="4" spans="1:5" s="1" customFormat="1" ht="15.75" x14ac:dyDescent="0.25">
      <c r="A4" s="22" t="s">
        <v>13</v>
      </c>
      <c r="B4" s="23"/>
      <c r="C4" s="23"/>
      <c r="D4" s="48" t="s">
        <v>62</v>
      </c>
      <c r="E4" s="48"/>
    </row>
    <row r="5" spans="1:5" x14ac:dyDescent="0.25">
      <c r="A5" s="29"/>
      <c r="B5" s="4"/>
      <c r="C5" s="4"/>
      <c r="D5" s="4"/>
      <c r="E5" s="4"/>
    </row>
    <row r="6" spans="1:5" x14ac:dyDescent="0.25">
      <c r="A6" s="36" t="s">
        <v>0</v>
      </c>
      <c r="B6" s="36"/>
      <c r="C6" s="36"/>
      <c r="D6" s="36"/>
      <c r="E6" s="36"/>
    </row>
    <row r="7" spans="1:5" ht="17.25" customHeight="1" x14ac:dyDescent="0.25">
      <c r="A7" s="43" t="s">
        <v>25</v>
      </c>
      <c r="B7" s="43"/>
      <c r="C7" s="43"/>
      <c r="D7" s="43"/>
      <c r="E7" s="43"/>
    </row>
    <row r="8" spans="1:5" x14ac:dyDescent="0.25">
      <c r="A8" s="39" t="s">
        <v>1</v>
      </c>
      <c r="B8" s="39"/>
      <c r="C8" s="39"/>
      <c r="D8" s="39"/>
      <c r="E8" s="39"/>
    </row>
    <row r="9" spans="1:5" x14ac:dyDescent="0.25">
      <c r="A9" s="36" t="s">
        <v>42</v>
      </c>
      <c r="B9" s="36"/>
      <c r="C9" s="36"/>
      <c r="D9" s="36"/>
      <c r="E9" s="36"/>
    </row>
    <row r="10" spans="1:5" ht="24" customHeight="1" x14ac:dyDescent="0.25">
      <c r="A10" s="40" t="s">
        <v>14</v>
      </c>
      <c r="B10" s="41"/>
      <c r="C10" s="41"/>
      <c r="D10" s="41"/>
      <c r="E10" s="41"/>
    </row>
    <row r="11" spans="1:5" ht="30.75" customHeight="1" x14ac:dyDescent="0.25">
      <c r="A11" s="36" t="s">
        <v>43</v>
      </c>
      <c r="B11" s="36"/>
      <c r="C11" s="36"/>
      <c r="D11" s="36"/>
      <c r="E11" s="36"/>
    </row>
    <row r="12" spans="1:5" ht="17.25" customHeight="1" x14ac:dyDescent="0.25">
      <c r="A12" s="39" t="s">
        <v>15</v>
      </c>
      <c r="B12" s="42"/>
      <c r="C12" s="42"/>
      <c r="D12" s="42"/>
      <c r="E12" s="42"/>
    </row>
    <row r="13" spans="1:5" x14ac:dyDescent="0.25">
      <c r="A13" s="36" t="s">
        <v>22</v>
      </c>
      <c r="B13" s="36"/>
      <c r="C13" s="36"/>
      <c r="D13" s="36"/>
      <c r="E13" s="36"/>
    </row>
    <row r="14" spans="1:5" ht="15.75" customHeight="1" x14ac:dyDescent="0.25">
      <c r="A14" s="39" t="s">
        <v>2</v>
      </c>
      <c r="B14" s="42"/>
      <c r="C14" s="42"/>
      <c r="D14" s="42"/>
      <c r="E14" s="42"/>
    </row>
    <row r="15" spans="1:5" ht="19.5" customHeight="1" x14ac:dyDescent="0.25">
      <c r="A15" s="36" t="s">
        <v>49</v>
      </c>
      <c r="B15" s="36"/>
      <c r="C15" s="36"/>
      <c r="D15" s="36"/>
      <c r="E15" s="36"/>
    </row>
    <row r="16" spans="1:5" ht="21" customHeight="1" x14ac:dyDescent="0.25">
      <c r="A16" s="39" t="s">
        <v>16</v>
      </c>
      <c r="B16" s="42"/>
      <c r="C16" s="42"/>
      <c r="D16" s="42"/>
      <c r="E16" s="42"/>
    </row>
    <row r="17" spans="1:10" ht="33" customHeight="1" x14ac:dyDescent="0.25">
      <c r="A17" s="36" t="s">
        <v>17</v>
      </c>
      <c r="B17" s="36"/>
      <c r="C17" s="36"/>
      <c r="D17" s="36"/>
      <c r="E17" s="36"/>
    </row>
    <row r="18" spans="1:10" ht="61.5" customHeight="1" x14ac:dyDescent="0.25">
      <c r="A18" s="36" t="s">
        <v>26</v>
      </c>
      <c r="B18" s="36"/>
      <c r="C18" s="36"/>
      <c r="D18" s="36"/>
      <c r="E18" s="36"/>
    </row>
    <row r="19" spans="1:10" ht="34.5" customHeight="1" x14ac:dyDescent="0.25">
      <c r="A19" s="34" t="s">
        <v>27</v>
      </c>
      <c r="B19" s="34"/>
      <c r="C19" s="34"/>
      <c r="D19" s="34"/>
      <c r="E19" s="34"/>
    </row>
    <row r="20" spans="1:10" ht="21" customHeight="1" x14ac:dyDescent="0.25">
      <c r="A20" s="34"/>
      <c r="B20" s="34"/>
      <c r="C20" s="34"/>
      <c r="D20" s="34"/>
      <c r="E20" s="34"/>
      <c r="F20" s="2">
        <f>40.4+596.2</f>
        <v>636.6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1" t="s">
        <v>39</v>
      </c>
      <c r="B22" s="8" t="s">
        <v>37</v>
      </c>
      <c r="C22" s="3" t="s">
        <v>4</v>
      </c>
      <c r="D22" s="3">
        <v>13.46</v>
      </c>
      <c r="E22" s="7">
        <f>D22*F20*G20</f>
        <v>25705.908000000003</v>
      </c>
      <c r="F22" s="16"/>
      <c r="G22" s="16"/>
      <c r="H22" s="16"/>
      <c r="J22" s="17"/>
    </row>
    <row r="23" spans="1:10" x14ac:dyDescent="0.25">
      <c r="A23" s="6" t="s">
        <v>38</v>
      </c>
      <c r="B23" s="8" t="s">
        <v>23</v>
      </c>
      <c r="C23" s="3" t="s">
        <v>4</v>
      </c>
      <c r="D23" s="3">
        <v>3.9</v>
      </c>
      <c r="E23" s="7">
        <f>D23*F20*G20</f>
        <v>7448.2200000000012</v>
      </c>
      <c r="F23" s="16"/>
      <c r="G23" s="16"/>
      <c r="H23" s="16"/>
      <c r="J23" s="17"/>
    </row>
    <row r="24" spans="1:10" x14ac:dyDescent="0.25">
      <c r="A24" s="6" t="s">
        <v>28</v>
      </c>
      <c r="B24" s="8" t="s">
        <v>63</v>
      </c>
      <c r="C24" s="3" t="s">
        <v>29</v>
      </c>
      <c r="D24" s="3"/>
      <c r="E24" s="7">
        <v>2807.39</v>
      </c>
      <c r="F24" s="16"/>
      <c r="G24" s="16"/>
      <c r="H24" s="16"/>
      <c r="J24" s="17"/>
    </row>
    <row r="25" spans="1:10" ht="45" x14ac:dyDescent="0.25">
      <c r="A25" s="6" t="s">
        <v>68</v>
      </c>
      <c r="B25" s="8" t="s">
        <v>67</v>
      </c>
      <c r="C25" s="3" t="s">
        <v>45</v>
      </c>
      <c r="D25" s="3">
        <v>12</v>
      </c>
      <c r="E25" s="7">
        <f>235.95*D25</f>
        <v>2831.3999999999996</v>
      </c>
      <c r="F25" s="16"/>
      <c r="G25" s="16"/>
      <c r="H25" s="16"/>
      <c r="J25" s="17"/>
    </row>
    <row r="26" spans="1:10" x14ac:dyDescent="0.25">
      <c r="A26" s="6"/>
      <c r="B26" s="8"/>
      <c r="C26" s="3"/>
      <c r="D26" s="3"/>
      <c r="E26" s="7"/>
      <c r="F26" s="16"/>
      <c r="G26" s="16"/>
      <c r="H26" s="16"/>
      <c r="J26" s="17"/>
    </row>
    <row r="27" spans="1:10" ht="17.25" customHeight="1" x14ac:dyDescent="0.25">
      <c r="A27" s="9" t="s">
        <v>24</v>
      </c>
      <c r="B27" s="10"/>
      <c r="C27" s="11"/>
      <c r="D27" s="11"/>
      <c r="E27" s="12">
        <f>SUM(E22:E26)</f>
        <v>38792.918000000005</v>
      </c>
    </row>
    <row r="28" spans="1:10" ht="18" customHeight="1" x14ac:dyDescent="0.25"/>
    <row r="29" spans="1:10" ht="30.75" customHeight="1" x14ac:dyDescent="0.25">
      <c r="A29" s="35" t="s">
        <v>69</v>
      </c>
      <c r="B29" s="35"/>
      <c r="C29" s="35"/>
      <c r="D29" s="35"/>
      <c r="E29" s="35"/>
    </row>
    <row r="30" spans="1:10" ht="13.9" customHeight="1" x14ac:dyDescent="0.25">
      <c r="A30" s="36" t="s">
        <v>21</v>
      </c>
      <c r="B30" s="36"/>
      <c r="C30" s="36"/>
      <c r="D30" s="36"/>
      <c r="E30" s="36"/>
    </row>
    <row r="31" spans="1:10" ht="30" customHeight="1" x14ac:dyDescent="0.25">
      <c r="A31" s="36" t="s">
        <v>20</v>
      </c>
      <c r="B31" s="36"/>
      <c r="C31" s="36"/>
      <c r="D31" s="36"/>
      <c r="E31" s="36"/>
    </row>
    <row r="32" spans="1:10" x14ac:dyDescent="0.25">
      <c r="A32" s="36" t="s">
        <v>30</v>
      </c>
      <c r="B32" s="36"/>
      <c r="C32" s="36"/>
      <c r="D32" s="36"/>
      <c r="E32" s="36"/>
    </row>
    <row r="33" spans="1:5" x14ac:dyDescent="0.25">
      <c r="A33" s="36" t="s">
        <v>18</v>
      </c>
      <c r="B33" s="36"/>
      <c r="C33" s="36"/>
      <c r="D33" s="36"/>
      <c r="E33" s="36"/>
    </row>
    <row r="34" spans="1:5" x14ac:dyDescent="0.25">
      <c r="A34" s="37" t="s">
        <v>5</v>
      </c>
      <c r="B34" s="37"/>
      <c r="C34" s="37"/>
      <c r="D34" s="37"/>
      <c r="E34" s="37"/>
    </row>
    <row r="35" spans="1:5" ht="13.9" customHeight="1" x14ac:dyDescent="0.25">
      <c r="A35" s="36" t="s">
        <v>18</v>
      </c>
      <c r="B35" s="36"/>
      <c r="C35" s="36"/>
      <c r="D35" s="36"/>
      <c r="E35" s="36"/>
    </row>
    <row r="36" spans="1:5" x14ac:dyDescent="0.25">
      <c r="A36" s="38" t="s">
        <v>59</v>
      </c>
      <c r="B36" s="38"/>
      <c r="C36" s="38"/>
      <c r="D36" s="38"/>
      <c r="E36" s="38"/>
    </row>
    <row r="37" spans="1:5" x14ac:dyDescent="0.25">
      <c r="B37" s="33" t="s">
        <v>19</v>
      </c>
      <c r="C37" s="33"/>
      <c r="D37" s="33"/>
      <c r="E37" s="5" t="s">
        <v>6</v>
      </c>
    </row>
    <row r="38" spans="1:5" ht="13.9" customHeight="1" x14ac:dyDescent="0.25">
      <c r="A38" s="28"/>
      <c r="B38" s="28"/>
      <c r="C38" s="28"/>
      <c r="D38" s="28"/>
      <c r="E38" s="28"/>
    </row>
    <row r="39" spans="1:5" x14ac:dyDescent="0.25">
      <c r="A39" s="38" t="s">
        <v>44</v>
      </c>
      <c r="B39" s="38"/>
      <c r="C39" s="38"/>
      <c r="D39" s="38"/>
      <c r="E39" s="38"/>
    </row>
    <row r="40" spans="1:5" x14ac:dyDescent="0.25">
      <c r="B40" s="33" t="s">
        <v>19</v>
      </c>
      <c r="C40" s="33"/>
      <c r="D40" s="33"/>
      <c r="E40" s="5" t="s">
        <v>6</v>
      </c>
    </row>
    <row r="43" spans="1:5" x14ac:dyDescent="0.25">
      <c r="A43" s="18" t="s">
        <v>35</v>
      </c>
    </row>
    <row r="44" spans="1:5" x14ac:dyDescent="0.25">
      <c r="A44" s="13" t="s">
        <v>31</v>
      </c>
    </row>
    <row r="45" spans="1:5" x14ac:dyDescent="0.25">
      <c r="A45" s="2" t="s">
        <v>36</v>
      </c>
      <c r="B45" s="14">
        <f>'1кв'!B55</f>
        <v>14754.457000000002</v>
      </c>
    </row>
    <row r="46" spans="1:5" x14ac:dyDescent="0.25">
      <c r="A46" s="19" t="s">
        <v>46</v>
      </c>
      <c r="B46" s="15"/>
    </row>
    <row r="47" spans="1:5" x14ac:dyDescent="0.25">
      <c r="A47" s="2" t="s">
        <v>33</v>
      </c>
      <c r="B47" s="15">
        <v>38574.949999999997</v>
      </c>
    </row>
    <row r="48" spans="1:5" x14ac:dyDescent="0.25">
      <c r="A48" s="2" t="s">
        <v>41</v>
      </c>
      <c r="B48" s="15">
        <v>300</v>
      </c>
    </row>
    <row r="49" spans="1:2" x14ac:dyDescent="0.25">
      <c r="A49" s="2" t="s">
        <v>60</v>
      </c>
      <c r="B49" s="15">
        <f>150*3</f>
        <v>450</v>
      </c>
    </row>
    <row r="50" spans="1:2" ht="30" x14ac:dyDescent="0.25">
      <c r="A50" s="27" t="s">
        <v>34</v>
      </c>
      <c r="B50" s="15">
        <f>E27</f>
        <v>38792.918000000005</v>
      </c>
    </row>
    <row r="51" spans="1:2" x14ac:dyDescent="0.25">
      <c r="A51" s="13" t="s">
        <v>32</v>
      </c>
      <c r="B51" s="20">
        <f>B45+B47+B48+B49-B50</f>
        <v>15286.488999999994</v>
      </c>
    </row>
  </sheetData>
  <mergeCells count="30">
    <mergeCell ref="B40:D40"/>
    <mergeCell ref="A20:E20"/>
    <mergeCell ref="A29:E29"/>
    <mergeCell ref="A30:E30"/>
    <mergeCell ref="A31:E31"/>
    <mergeCell ref="A32:E32"/>
    <mergeCell ref="A33:E33"/>
    <mergeCell ref="A34:E34"/>
    <mergeCell ref="A35:E35"/>
    <mergeCell ref="A36:E36"/>
    <mergeCell ref="B37:D37"/>
    <mergeCell ref="A39:E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topLeftCell="A21" zoomScaleSheetLayoutView="100" workbookViewId="0">
      <selection activeCell="E28" sqref="E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9" width="9.140625" style="2"/>
    <col min="10" max="10" width="15.42578125" style="2" customWidth="1"/>
    <col min="11" max="16384" width="9.140625" style="2"/>
  </cols>
  <sheetData>
    <row r="1" spans="1:5" ht="15.75" x14ac:dyDescent="0.25">
      <c r="A1" s="44" t="s">
        <v>11</v>
      </c>
      <c r="B1" s="44"/>
      <c r="C1" s="44"/>
      <c r="D1" s="44"/>
      <c r="E1" s="44"/>
    </row>
    <row r="2" spans="1:5" ht="33" customHeight="1" x14ac:dyDescent="0.25">
      <c r="A2" s="45" t="s">
        <v>12</v>
      </c>
      <c r="B2" s="46"/>
      <c r="C2" s="46"/>
      <c r="D2" s="46"/>
      <c r="E2" s="46"/>
    </row>
    <row r="3" spans="1:5" x14ac:dyDescent="0.25">
      <c r="A3" s="47" t="s">
        <v>64</v>
      </c>
      <c r="B3" s="47"/>
      <c r="C3" s="47"/>
      <c r="D3" s="47"/>
      <c r="E3" s="47"/>
    </row>
    <row r="4" spans="1:5" s="1" customFormat="1" ht="15.75" x14ac:dyDescent="0.25">
      <c r="A4" s="22" t="s">
        <v>13</v>
      </c>
      <c r="B4" s="23"/>
      <c r="C4" s="23"/>
      <c r="D4" s="48" t="s">
        <v>65</v>
      </c>
      <c r="E4" s="48"/>
    </row>
    <row r="5" spans="1:5" x14ac:dyDescent="0.25">
      <c r="A5" s="29"/>
      <c r="B5" s="4"/>
      <c r="C5" s="4"/>
      <c r="D5" s="4"/>
      <c r="E5" s="4"/>
    </row>
    <row r="6" spans="1:5" x14ac:dyDescent="0.25">
      <c r="A6" s="36" t="s">
        <v>0</v>
      </c>
      <c r="B6" s="36"/>
      <c r="C6" s="36"/>
      <c r="D6" s="36"/>
      <c r="E6" s="36"/>
    </row>
    <row r="7" spans="1:5" ht="17.25" customHeight="1" x14ac:dyDescent="0.25">
      <c r="A7" s="43" t="s">
        <v>25</v>
      </c>
      <c r="B7" s="43"/>
      <c r="C7" s="43"/>
      <c r="D7" s="43"/>
      <c r="E7" s="43"/>
    </row>
    <row r="8" spans="1:5" x14ac:dyDescent="0.25">
      <c r="A8" s="39" t="s">
        <v>1</v>
      </c>
      <c r="B8" s="39"/>
      <c r="C8" s="39"/>
      <c r="D8" s="39"/>
      <c r="E8" s="39"/>
    </row>
    <row r="9" spans="1:5" x14ac:dyDescent="0.25">
      <c r="A9" s="36" t="s">
        <v>42</v>
      </c>
      <c r="B9" s="36"/>
      <c r="C9" s="36"/>
      <c r="D9" s="36"/>
      <c r="E9" s="36"/>
    </row>
    <row r="10" spans="1:5" ht="24" customHeight="1" x14ac:dyDescent="0.25">
      <c r="A10" s="40" t="s">
        <v>14</v>
      </c>
      <c r="B10" s="41"/>
      <c r="C10" s="41"/>
      <c r="D10" s="41"/>
      <c r="E10" s="41"/>
    </row>
    <row r="11" spans="1:5" ht="30.75" customHeight="1" x14ac:dyDescent="0.25">
      <c r="A11" s="36" t="s">
        <v>43</v>
      </c>
      <c r="B11" s="36"/>
      <c r="C11" s="36"/>
      <c r="D11" s="36"/>
      <c r="E11" s="36"/>
    </row>
    <row r="12" spans="1:5" ht="17.25" customHeight="1" x14ac:dyDescent="0.25">
      <c r="A12" s="39" t="s">
        <v>15</v>
      </c>
      <c r="B12" s="42"/>
      <c r="C12" s="42"/>
      <c r="D12" s="42"/>
      <c r="E12" s="42"/>
    </row>
    <row r="13" spans="1:5" x14ac:dyDescent="0.25">
      <c r="A13" s="36" t="s">
        <v>22</v>
      </c>
      <c r="B13" s="36"/>
      <c r="C13" s="36"/>
      <c r="D13" s="36"/>
      <c r="E13" s="36"/>
    </row>
    <row r="14" spans="1:5" ht="15.75" customHeight="1" x14ac:dyDescent="0.25">
      <c r="A14" s="39" t="s">
        <v>2</v>
      </c>
      <c r="B14" s="42"/>
      <c r="C14" s="42"/>
      <c r="D14" s="42"/>
      <c r="E14" s="42"/>
    </row>
    <row r="15" spans="1:5" ht="19.5" customHeight="1" x14ac:dyDescent="0.25">
      <c r="A15" s="36" t="s">
        <v>49</v>
      </c>
      <c r="B15" s="36"/>
      <c r="C15" s="36"/>
      <c r="D15" s="36"/>
      <c r="E15" s="36"/>
    </row>
    <row r="16" spans="1:5" ht="21" customHeight="1" x14ac:dyDescent="0.25">
      <c r="A16" s="39" t="s">
        <v>16</v>
      </c>
      <c r="B16" s="42"/>
      <c r="C16" s="42"/>
      <c r="D16" s="42"/>
      <c r="E16" s="42"/>
    </row>
    <row r="17" spans="1:10" ht="33" customHeight="1" x14ac:dyDescent="0.25">
      <c r="A17" s="36" t="s">
        <v>17</v>
      </c>
      <c r="B17" s="36"/>
      <c r="C17" s="36"/>
      <c r="D17" s="36"/>
      <c r="E17" s="36"/>
    </row>
    <row r="18" spans="1:10" ht="61.5" customHeight="1" x14ac:dyDescent="0.25">
      <c r="A18" s="36" t="s">
        <v>26</v>
      </c>
      <c r="B18" s="36"/>
      <c r="C18" s="36"/>
      <c r="D18" s="36"/>
      <c r="E18" s="36"/>
    </row>
    <row r="19" spans="1:10" ht="34.5" customHeight="1" x14ac:dyDescent="0.25">
      <c r="A19" s="34" t="s">
        <v>27</v>
      </c>
      <c r="B19" s="34"/>
      <c r="C19" s="34"/>
      <c r="D19" s="34"/>
      <c r="E19" s="34"/>
    </row>
    <row r="20" spans="1:10" ht="21" customHeight="1" x14ac:dyDescent="0.25">
      <c r="A20" s="34"/>
      <c r="B20" s="34"/>
      <c r="C20" s="34"/>
      <c r="D20" s="34"/>
      <c r="E20" s="34"/>
      <c r="F20" s="2">
        <f>40.4+596.2</f>
        <v>636.6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1" t="s">
        <v>39</v>
      </c>
      <c r="B22" s="8" t="s">
        <v>37</v>
      </c>
      <c r="C22" s="3" t="s">
        <v>4</v>
      </c>
      <c r="D22" s="3">
        <v>15.06</v>
      </c>
      <c r="E22" s="7">
        <f>D22*F20*G20</f>
        <v>28761.588</v>
      </c>
      <c r="F22" s="16"/>
      <c r="G22" s="16"/>
      <c r="H22" s="16"/>
      <c r="J22" s="17"/>
    </row>
    <row r="23" spans="1:10" x14ac:dyDescent="0.25">
      <c r="A23" s="6" t="s">
        <v>38</v>
      </c>
      <c r="B23" s="8" t="s">
        <v>23</v>
      </c>
      <c r="C23" s="3" t="s">
        <v>4</v>
      </c>
      <c r="D23" s="3">
        <v>4.3600000000000003</v>
      </c>
      <c r="E23" s="7">
        <f>D23*F20*G20</f>
        <v>8326.728000000001</v>
      </c>
      <c r="F23" s="16"/>
      <c r="G23" s="16"/>
      <c r="H23" s="16"/>
      <c r="J23" s="17"/>
    </row>
    <row r="24" spans="1:10" x14ac:dyDescent="0.25">
      <c r="A24" s="6" t="s">
        <v>28</v>
      </c>
      <c r="B24" s="8" t="s">
        <v>66</v>
      </c>
      <c r="C24" s="3" t="s">
        <v>29</v>
      </c>
      <c r="D24" s="3"/>
      <c r="E24" s="7">
        <v>489</v>
      </c>
      <c r="F24" s="16"/>
      <c r="G24" s="16"/>
      <c r="H24" s="16"/>
      <c r="J24" s="17"/>
    </row>
    <row r="25" spans="1:10" x14ac:dyDescent="0.25">
      <c r="A25" s="6" t="s">
        <v>71</v>
      </c>
      <c r="B25" s="8" t="s">
        <v>70</v>
      </c>
      <c r="C25" s="3" t="s">
        <v>29</v>
      </c>
      <c r="D25" s="3"/>
      <c r="E25" s="7">
        <v>39</v>
      </c>
      <c r="F25" s="16"/>
      <c r="G25" s="16"/>
      <c r="H25" s="16"/>
      <c r="J25" s="17"/>
    </row>
    <row r="26" spans="1:10" x14ac:dyDescent="0.25">
      <c r="A26" s="6"/>
      <c r="B26" s="8"/>
      <c r="C26" s="3"/>
      <c r="D26" s="3"/>
      <c r="E26" s="7"/>
      <c r="F26" s="16"/>
      <c r="G26" s="16"/>
      <c r="H26" s="16"/>
      <c r="J26" s="17"/>
    </row>
    <row r="27" spans="1:10" ht="17.25" customHeight="1" x14ac:dyDescent="0.25">
      <c r="A27" s="9" t="s">
        <v>24</v>
      </c>
      <c r="B27" s="10"/>
      <c r="C27" s="11"/>
      <c r="D27" s="11"/>
      <c r="E27" s="12">
        <f>SUM(E22:E26)</f>
        <v>37616.315999999999</v>
      </c>
    </row>
    <row r="28" spans="1:10" ht="18" customHeight="1" x14ac:dyDescent="0.25"/>
    <row r="29" spans="1:10" ht="30.75" customHeight="1" x14ac:dyDescent="0.25">
      <c r="A29" s="35" t="s">
        <v>72</v>
      </c>
      <c r="B29" s="35"/>
      <c r="C29" s="35"/>
      <c r="D29" s="35"/>
      <c r="E29" s="35"/>
    </row>
    <row r="30" spans="1:10" ht="13.9" customHeight="1" x14ac:dyDescent="0.25">
      <c r="A30" s="36" t="s">
        <v>21</v>
      </c>
      <c r="B30" s="36"/>
      <c r="C30" s="36"/>
      <c r="D30" s="36"/>
      <c r="E30" s="36"/>
    </row>
    <row r="31" spans="1:10" ht="30" customHeight="1" x14ac:dyDescent="0.25">
      <c r="A31" s="36" t="s">
        <v>20</v>
      </c>
      <c r="B31" s="36"/>
      <c r="C31" s="36"/>
      <c r="D31" s="36"/>
      <c r="E31" s="36"/>
    </row>
    <row r="32" spans="1:10" x14ac:dyDescent="0.25">
      <c r="A32" s="36" t="s">
        <v>30</v>
      </c>
      <c r="B32" s="36"/>
      <c r="C32" s="36"/>
      <c r="D32" s="36"/>
      <c r="E32" s="36"/>
    </row>
    <row r="33" spans="1:5" x14ac:dyDescent="0.25">
      <c r="A33" s="36" t="s">
        <v>18</v>
      </c>
      <c r="B33" s="36"/>
      <c r="C33" s="36"/>
      <c r="D33" s="36"/>
      <c r="E33" s="36"/>
    </row>
    <row r="34" spans="1:5" x14ac:dyDescent="0.25">
      <c r="A34" s="37" t="s">
        <v>5</v>
      </c>
      <c r="B34" s="37"/>
      <c r="C34" s="37"/>
      <c r="D34" s="37"/>
      <c r="E34" s="37"/>
    </row>
    <row r="35" spans="1:5" ht="13.9" customHeight="1" x14ac:dyDescent="0.25">
      <c r="A35" s="36" t="s">
        <v>18</v>
      </c>
      <c r="B35" s="36"/>
      <c r="C35" s="36"/>
      <c r="D35" s="36"/>
      <c r="E35" s="36"/>
    </row>
    <row r="36" spans="1:5" x14ac:dyDescent="0.25">
      <c r="A36" s="38" t="s">
        <v>59</v>
      </c>
      <c r="B36" s="38"/>
      <c r="C36" s="38"/>
      <c r="D36" s="38"/>
      <c r="E36" s="38"/>
    </row>
    <row r="37" spans="1:5" x14ac:dyDescent="0.25">
      <c r="B37" s="33" t="s">
        <v>19</v>
      </c>
      <c r="C37" s="33"/>
      <c r="D37" s="33"/>
      <c r="E37" s="5" t="s">
        <v>6</v>
      </c>
    </row>
    <row r="38" spans="1:5" ht="13.9" customHeight="1" x14ac:dyDescent="0.25">
      <c r="A38" s="28"/>
      <c r="B38" s="28"/>
      <c r="C38" s="28"/>
      <c r="D38" s="28"/>
      <c r="E38" s="28"/>
    </row>
    <row r="39" spans="1:5" x14ac:dyDescent="0.25">
      <c r="A39" s="38" t="s">
        <v>44</v>
      </c>
      <c r="B39" s="38"/>
      <c r="C39" s="38"/>
      <c r="D39" s="38"/>
      <c r="E39" s="38"/>
    </row>
    <row r="40" spans="1:5" x14ac:dyDescent="0.25">
      <c r="B40" s="33" t="s">
        <v>19</v>
      </c>
      <c r="C40" s="33"/>
      <c r="D40" s="33"/>
      <c r="E40" s="5" t="s">
        <v>6</v>
      </c>
    </row>
    <row r="43" spans="1:5" x14ac:dyDescent="0.25">
      <c r="A43" s="18" t="s">
        <v>35</v>
      </c>
    </row>
    <row r="44" spans="1:5" x14ac:dyDescent="0.25">
      <c r="A44" s="13" t="s">
        <v>31</v>
      </c>
    </row>
    <row r="45" spans="1:5" x14ac:dyDescent="0.25">
      <c r="A45" s="2" t="s">
        <v>36</v>
      </c>
      <c r="B45" s="14">
        <f>'2кв'!B51</f>
        <v>15286.488999999994</v>
      </c>
    </row>
    <row r="46" spans="1:5" x14ac:dyDescent="0.25">
      <c r="A46" s="19" t="s">
        <v>73</v>
      </c>
      <c r="B46" s="15"/>
    </row>
    <row r="47" spans="1:5" x14ac:dyDescent="0.25">
      <c r="A47" s="2" t="s">
        <v>33</v>
      </c>
      <c r="B47" s="15">
        <v>39418.559999999998</v>
      </c>
    </row>
    <row r="48" spans="1:5" x14ac:dyDescent="0.25">
      <c r="A48" s="2" t="s">
        <v>41</v>
      </c>
      <c r="B48" s="15">
        <v>300</v>
      </c>
    </row>
    <row r="49" spans="1:2" x14ac:dyDescent="0.25">
      <c r="A49" s="2" t="s">
        <v>60</v>
      </c>
      <c r="B49" s="15">
        <f>150*3</f>
        <v>450</v>
      </c>
    </row>
    <row r="50" spans="1:2" ht="30" x14ac:dyDescent="0.25">
      <c r="A50" s="27" t="s">
        <v>34</v>
      </c>
      <c r="B50" s="15">
        <f>E27</f>
        <v>37616.315999999999</v>
      </c>
    </row>
    <row r="51" spans="1:2" x14ac:dyDescent="0.25">
      <c r="A51" s="13" t="s">
        <v>32</v>
      </c>
      <c r="B51" s="20">
        <f>B45+B47+B48+B49-B50</f>
        <v>17838.732999999993</v>
      </c>
    </row>
  </sheetData>
  <mergeCells count="30">
    <mergeCell ref="B40:D40"/>
    <mergeCell ref="A20:E20"/>
    <mergeCell ref="A29:E29"/>
    <mergeCell ref="A30:E30"/>
    <mergeCell ref="A31:E31"/>
    <mergeCell ref="A32:E32"/>
    <mergeCell ref="A33:E33"/>
    <mergeCell ref="A34:E34"/>
    <mergeCell ref="A35:E35"/>
    <mergeCell ref="A36:E36"/>
    <mergeCell ref="B37:D37"/>
    <mergeCell ref="A39:E39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7:E7"/>
    <mergeCell ref="A1:E1"/>
    <mergeCell ref="A2:E2"/>
    <mergeCell ref="A3:E3"/>
    <mergeCell ref="D4:E4"/>
    <mergeCell ref="A6:E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BreakPreview" topLeftCell="A31" zoomScaleSheetLayoutView="100" workbookViewId="0">
      <selection activeCell="E28" sqref="E2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9" width="9.140625" style="2"/>
    <col min="10" max="10" width="15.42578125" style="2" customWidth="1"/>
    <col min="11" max="16384" width="9.140625" style="2"/>
  </cols>
  <sheetData>
    <row r="1" spans="1:5" ht="15.75" x14ac:dyDescent="0.25">
      <c r="A1" s="44" t="s">
        <v>11</v>
      </c>
      <c r="B1" s="44"/>
      <c r="C1" s="44"/>
      <c r="D1" s="44"/>
      <c r="E1" s="44"/>
    </row>
    <row r="2" spans="1:5" ht="33" customHeight="1" x14ac:dyDescent="0.25">
      <c r="A2" s="45" t="s">
        <v>12</v>
      </c>
      <c r="B2" s="46"/>
      <c r="C2" s="46"/>
      <c r="D2" s="46"/>
      <c r="E2" s="46"/>
    </row>
    <row r="3" spans="1:5" x14ac:dyDescent="0.25">
      <c r="A3" s="47" t="s">
        <v>98</v>
      </c>
      <c r="B3" s="47"/>
      <c r="C3" s="47"/>
      <c r="D3" s="47"/>
      <c r="E3" s="47"/>
    </row>
    <row r="4" spans="1:5" s="1" customFormat="1" ht="15.75" x14ac:dyDescent="0.25">
      <c r="A4" s="22" t="s">
        <v>13</v>
      </c>
      <c r="B4" s="23"/>
      <c r="C4" s="23"/>
      <c r="D4" s="77"/>
      <c r="E4" s="77" t="s">
        <v>99</v>
      </c>
    </row>
    <row r="5" spans="1:5" x14ac:dyDescent="0.25">
      <c r="A5" s="32"/>
      <c r="B5" s="4"/>
      <c r="C5" s="4"/>
      <c r="D5" s="4"/>
      <c r="E5" s="4"/>
    </row>
    <row r="6" spans="1:5" x14ac:dyDescent="0.25">
      <c r="A6" s="36" t="s">
        <v>0</v>
      </c>
      <c r="B6" s="36"/>
      <c r="C6" s="36"/>
      <c r="D6" s="36"/>
      <c r="E6" s="36"/>
    </row>
    <row r="7" spans="1:5" ht="17.25" customHeight="1" x14ac:dyDescent="0.25">
      <c r="A7" s="43" t="s">
        <v>25</v>
      </c>
      <c r="B7" s="43"/>
      <c r="C7" s="43"/>
      <c r="D7" s="43"/>
      <c r="E7" s="43"/>
    </row>
    <row r="8" spans="1:5" x14ac:dyDescent="0.25">
      <c r="A8" s="39" t="s">
        <v>1</v>
      </c>
      <c r="B8" s="39"/>
      <c r="C8" s="39"/>
      <c r="D8" s="39"/>
      <c r="E8" s="39"/>
    </row>
    <row r="9" spans="1:5" x14ac:dyDescent="0.25">
      <c r="A9" s="36" t="s">
        <v>100</v>
      </c>
      <c r="B9" s="36"/>
      <c r="C9" s="36"/>
      <c r="D9" s="36"/>
      <c r="E9" s="36"/>
    </row>
    <row r="10" spans="1:5" ht="24" customHeight="1" x14ac:dyDescent="0.25">
      <c r="A10" s="40" t="s">
        <v>14</v>
      </c>
      <c r="B10" s="41"/>
      <c r="C10" s="41"/>
      <c r="D10" s="41"/>
      <c r="E10" s="41"/>
    </row>
    <row r="11" spans="1:5" ht="30.75" customHeight="1" x14ac:dyDescent="0.25">
      <c r="A11" s="36" t="s">
        <v>43</v>
      </c>
      <c r="B11" s="36"/>
      <c r="C11" s="36"/>
      <c r="D11" s="36"/>
      <c r="E11" s="36"/>
    </row>
    <row r="12" spans="1:5" ht="17.25" customHeight="1" x14ac:dyDescent="0.25">
      <c r="A12" s="39" t="s">
        <v>15</v>
      </c>
      <c r="B12" s="42"/>
      <c r="C12" s="42"/>
      <c r="D12" s="42"/>
      <c r="E12" s="42"/>
    </row>
    <row r="13" spans="1:5" x14ac:dyDescent="0.25">
      <c r="A13" s="36" t="s">
        <v>22</v>
      </c>
      <c r="B13" s="36"/>
      <c r="C13" s="36"/>
      <c r="D13" s="36"/>
      <c r="E13" s="36"/>
    </row>
    <row r="14" spans="1:5" ht="15.75" customHeight="1" x14ac:dyDescent="0.25">
      <c r="A14" s="39" t="s">
        <v>2</v>
      </c>
      <c r="B14" s="42"/>
      <c r="C14" s="42"/>
      <c r="D14" s="42"/>
      <c r="E14" s="42"/>
    </row>
    <row r="15" spans="1:5" ht="19.5" customHeight="1" x14ac:dyDescent="0.25">
      <c r="A15" s="36" t="s">
        <v>49</v>
      </c>
      <c r="B15" s="36"/>
      <c r="C15" s="36"/>
      <c r="D15" s="36"/>
      <c r="E15" s="36"/>
    </row>
    <row r="16" spans="1:5" ht="21" customHeight="1" x14ac:dyDescent="0.25">
      <c r="A16" s="39" t="s">
        <v>16</v>
      </c>
      <c r="B16" s="42"/>
      <c r="C16" s="42"/>
      <c r="D16" s="42"/>
      <c r="E16" s="42"/>
    </row>
    <row r="17" spans="1:10" ht="33" customHeight="1" x14ac:dyDescent="0.25">
      <c r="A17" s="36" t="s">
        <v>17</v>
      </c>
      <c r="B17" s="36"/>
      <c r="C17" s="36"/>
      <c r="D17" s="36"/>
      <c r="E17" s="36"/>
    </row>
    <row r="18" spans="1:10" ht="61.5" customHeight="1" x14ac:dyDescent="0.25">
      <c r="A18" s="36" t="s">
        <v>26</v>
      </c>
      <c r="B18" s="36"/>
      <c r="C18" s="36"/>
      <c r="D18" s="36"/>
      <c r="E18" s="36"/>
    </row>
    <row r="19" spans="1:10" ht="34.5" customHeight="1" x14ac:dyDescent="0.25">
      <c r="A19" s="34" t="s">
        <v>27</v>
      </c>
      <c r="B19" s="34"/>
      <c r="C19" s="34"/>
      <c r="D19" s="34"/>
      <c r="E19" s="34"/>
    </row>
    <row r="20" spans="1:10" ht="21" customHeight="1" x14ac:dyDescent="0.25">
      <c r="A20" s="34"/>
      <c r="B20" s="34"/>
      <c r="C20" s="34"/>
      <c r="D20" s="34"/>
      <c r="E20" s="34"/>
      <c r="F20" s="2">
        <f>40.4+596.2</f>
        <v>636.6</v>
      </c>
      <c r="G20" s="2">
        <v>3</v>
      </c>
    </row>
    <row r="21" spans="1:10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10" ht="38.25" x14ac:dyDescent="0.25">
      <c r="A22" s="21" t="s">
        <v>39</v>
      </c>
      <c r="B22" s="8" t="s">
        <v>37</v>
      </c>
      <c r="C22" s="3" t="s">
        <v>4</v>
      </c>
      <c r="D22" s="3">
        <v>15.06</v>
      </c>
      <c r="E22" s="7">
        <f>D22*F20*G20</f>
        <v>28761.588</v>
      </c>
      <c r="F22" s="16"/>
      <c r="G22" s="16"/>
      <c r="H22" s="16"/>
      <c r="J22" s="17"/>
    </row>
    <row r="23" spans="1:10" x14ac:dyDescent="0.25">
      <c r="A23" s="6" t="s">
        <v>38</v>
      </c>
      <c r="B23" s="8" t="s">
        <v>23</v>
      </c>
      <c r="C23" s="3" t="s">
        <v>4</v>
      </c>
      <c r="D23" s="3">
        <v>4.3600000000000003</v>
      </c>
      <c r="E23" s="7">
        <f>D23*F20*G20</f>
        <v>8326.728000000001</v>
      </c>
      <c r="F23" s="16"/>
      <c r="G23" s="16"/>
      <c r="H23" s="16"/>
      <c r="J23" s="17"/>
    </row>
    <row r="24" spans="1:10" x14ac:dyDescent="0.25">
      <c r="A24" s="6" t="s">
        <v>28</v>
      </c>
      <c r="B24" s="8" t="s">
        <v>101</v>
      </c>
      <c r="C24" s="3" t="s">
        <v>29</v>
      </c>
      <c r="D24" s="3"/>
      <c r="E24" s="7">
        <v>93</v>
      </c>
      <c r="F24" s="16"/>
      <c r="G24" s="16"/>
      <c r="H24" s="16"/>
      <c r="J24" s="17"/>
    </row>
    <row r="25" spans="1:10" x14ac:dyDescent="0.25">
      <c r="A25" s="6" t="s">
        <v>71</v>
      </c>
      <c r="B25" s="8" t="s">
        <v>70</v>
      </c>
      <c r="C25" s="3" t="s">
        <v>29</v>
      </c>
      <c r="D25" s="3"/>
      <c r="E25" s="7">
        <v>0</v>
      </c>
      <c r="F25" s="16"/>
      <c r="G25" s="16"/>
      <c r="H25" s="16"/>
      <c r="J25" s="17"/>
    </row>
    <row r="26" spans="1:10" x14ac:dyDescent="0.25">
      <c r="A26" s="6"/>
      <c r="B26" s="8"/>
      <c r="C26" s="3"/>
      <c r="D26" s="3"/>
      <c r="E26" s="7"/>
      <c r="F26" s="16"/>
      <c r="G26" s="16"/>
      <c r="H26" s="16"/>
      <c r="J26" s="17"/>
    </row>
    <row r="27" spans="1:10" ht="17.25" customHeight="1" x14ac:dyDescent="0.25">
      <c r="A27" s="9" t="s">
        <v>24</v>
      </c>
      <c r="B27" s="10"/>
      <c r="C27" s="11"/>
      <c r="D27" s="11"/>
      <c r="E27" s="12">
        <f>SUM(E22:E26)</f>
        <v>37181.315999999999</v>
      </c>
    </row>
    <row r="28" spans="1:10" ht="18" customHeight="1" x14ac:dyDescent="0.25"/>
    <row r="29" spans="1:10" ht="30.75" customHeight="1" x14ac:dyDescent="0.25">
      <c r="A29" s="35" t="s">
        <v>102</v>
      </c>
      <c r="B29" s="35"/>
      <c r="C29" s="35"/>
      <c r="D29" s="35"/>
      <c r="E29" s="35"/>
    </row>
    <row r="30" spans="1:10" ht="13.9" customHeight="1" x14ac:dyDescent="0.25">
      <c r="A30" s="36" t="s">
        <v>21</v>
      </c>
      <c r="B30" s="36"/>
      <c r="C30" s="36"/>
      <c r="D30" s="36"/>
      <c r="E30" s="36"/>
    </row>
    <row r="31" spans="1:10" ht="30" customHeight="1" x14ac:dyDescent="0.25">
      <c r="A31" s="36" t="s">
        <v>20</v>
      </c>
      <c r="B31" s="36"/>
      <c r="C31" s="36"/>
      <c r="D31" s="36"/>
      <c r="E31" s="36"/>
    </row>
    <row r="32" spans="1:10" x14ac:dyDescent="0.25">
      <c r="A32" s="36" t="s">
        <v>30</v>
      </c>
      <c r="B32" s="36"/>
      <c r="C32" s="36"/>
      <c r="D32" s="36"/>
      <c r="E32" s="36"/>
    </row>
    <row r="33" spans="1:5" x14ac:dyDescent="0.25">
      <c r="A33" s="36" t="s">
        <v>18</v>
      </c>
      <c r="B33" s="36"/>
      <c r="C33" s="36"/>
      <c r="D33" s="36"/>
      <c r="E33" s="36"/>
    </row>
    <row r="34" spans="1:5" x14ac:dyDescent="0.25">
      <c r="A34" s="37" t="s">
        <v>5</v>
      </c>
      <c r="B34" s="37"/>
      <c r="C34" s="37"/>
      <c r="D34" s="37"/>
      <c r="E34" s="37"/>
    </row>
    <row r="35" spans="1:5" ht="13.9" customHeight="1" x14ac:dyDescent="0.25">
      <c r="A35" s="36" t="s">
        <v>18</v>
      </c>
      <c r="B35" s="36"/>
      <c r="C35" s="36"/>
      <c r="D35" s="36"/>
      <c r="E35" s="36"/>
    </row>
    <row r="36" spans="1:5" x14ac:dyDescent="0.25">
      <c r="A36" s="38" t="s">
        <v>59</v>
      </c>
      <c r="B36" s="38"/>
      <c r="C36" s="38"/>
      <c r="D36" s="38"/>
      <c r="E36" s="38"/>
    </row>
    <row r="37" spans="1:5" x14ac:dyDescent="0.25">
      <c r="B37" s="33" t="s">
        <v>19</v>
      </c>
      <c r="C37" s="33"/>
      <c r="D37" s="33"/>
      <c r="E37" s="5" t="s">
        <v>6</v>
      </c>
    </row>
    <row r="38" spans="1:5" ht="13.9" customHeight="1" x14ac:dyDescent="0.25">
      <c r="A38" s="31"/>
      <c r="B38" s="31"/>
      <c r="C38" s="31"/>
      <c r="D38" s="31"/>
      <c r="E38" s="31"/>
    </row>
    <row r="39" spans="1:5" x14ac:dyDescent="0.25">
      <c r="A39" s="38" t="s">
        <v>103</v>
      </c>
      <c r="B39" s="38"/>
      <c r="C39" s="38"/>
      <c r="D39" s="38"/>
      <c r="E39" s="38"/>
    </row>
    <row r="40" spans="1:5" x14ac:dyDescent="0.25">
      <c r="B40" s="33" t="s">
        <v>19</v>
      </c>
      <c r="C40" s="33"/>
      <c r="D40" s="33"/>
      <c r="E40" s="5" t="s">
        <v>6</v>
      </c>
    </row>
    <row r="43" spans="1:5" x14ac:dyDescent="0.25">
      <c r="A43" s="18" t="s">
        <v>35</v>
      </c>
    </row>
    <row r="44" spans="1:5" x14ac:dyDescent="0.25">
      <c r="A44" s="13" t="s">
        <v>31</v>
      </c>
    </row>
    <row r="45" spans="1:5" x14ac:dyDescent="0.25">
      <c r="A45" s="2" t="s">
        <v>36</v>
      </c>
      <c r="B45" s="14">
        <f>'3кв'!B51</f>
        <v>17838.732999999993</v>
      </c>
    </row>
    <row r="46" spans="1:5" x14ac:dyDescent="0.25">
      <c r="A46" s="19" t="s">
        <v>73</v>
      </c>
      <c r="B46" s="15"/>
    </row>
    <row r="47" spans="1:5" x14ac:dyDescent="0.25">
      <c r="A47" s="2" t="s">
        <v>33</v>
      </c>
      <c r="B47" s="15">
        <v>46347.82</v>
      </c>
    </row>
    <row r="48" spans="1:5" x14ac:dyDescent="0.25">
      <c r="A48" s="2" t="s">
        <v>41</v>
      </c>
      <c r="B48" s="15">
        <v>300</v>
      </c>
    </row>
    <row r="49" spans="1:2" x14ac:dyDescent="0.25">
      <c r="A49" s="2" t="s">
        <v>60</v>
      </c>
      <c r="B49" s="15">
        <f>150*3</f>
        <v>450</v>
      </c>
    </row>
    <row r="50" spans="1:2" ht="30" x14ac:dyDescent="0.25">
      <c r="A50" s="30" t="s">
        <v>34</v>
      </c>
      <c r="B50" s="15">
        <f>E27</f>
        <v>37181.315999999999</v>
      </c>
    </row>
    <row r="51" spans="1:2" x14ac:dyDescent="0.25">
      <c r="A51" s="13" t="s">
        <v>32</v>
      </c>
      <c r="B51" s="20">
        <f>B45+B47+B48+B49-B50</f>
        <v>27755.236999999994</v>
      </c>
    </row>
  </sheetData>
  <mergeCells count="29">
    <mergeCell ref="A7:E7"/>
    <mergeCell ref="A1:E1"/>
    <mergeCell ref="A2:E2"/>
    <mergeCell ref="A3:E3"/>
    <mergeCell ref="A6:E6"/>
    <mergeCell ref="A19:E19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B40:D40"/>
    <mergeCell ref="A20:E20"/>
    <mergeCell ref="A29:E29"/>
    <mergeCell ref="A30:E30"/>
    <mergeCell ref="A31:E31"/>
    <mergeCell ref="A32:E32"/>
    <mergeCell ref="A33:E33"/>
    <mergeCell ref="A34:E34"/>
    <mergeCell ref="A35:E35"/>
    <mergeCell ref="A36:E36"/>
    <mergeCell ref="B37:D37"/>
    <mergeCell ref="A39:E39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view="pageBreakPreview" topLeftCell="A10" zoomScaleSheetLayoutView="100" workbookViewId="0">
      <selection activeCell="C18" sqref="C18"/>
    </sheetView>
  </sheetViews>
  <sheetFormatPr defaultRowHeight="15" x14ac:dyDescent="0.25"/>
  <cols>
    <col min="1" max="1" width="10.5703125" customWidth="1"/>
    <col min="2" max="2" width="54.28515625" customWidth="1"/>
    <col min="3" max="3" width="15.28515625" customWidth="1"/>
    <col min="4" max="4" width="11.85546875" customWidth="1"/>
    <col min="5" max="5" width="14.7109375" customWidth="1"/>
    <col min="6" max="6" width="12.42578125" customWidth="1"/>
    <col min="7" max="7" width="12" customWidth="1"/>
    <col min="8" max="8" width="13.5703125" customWidth="1"/>
  </cols>
  <sheetData>
    <row r="1" spans="1:5" ht="15.75" x14ac:dyDescent="0.25">
      <c r="A1" s="49" t="s">
        <v>74</v>
      </c>
      <c r="B1" s="49"/>
      <c r="C1" s="49"/>
      <c r="D1" s="50"/>
    </row>
    <row r="2" spans="1:5" ht="15.75" x14ac:dyDescent="0.25">
      <c r="A2" s="51" t="s">
        <v>75</v>
      </c>
      <c r="B2" s="51"/>
      <c r="C2" s="51"/>
      <c r="D2" s="52"/>
    </row>
    <row r="3" spans="1:5" ht="15.75" x14ac:dyDescent="0.25">
      <c r="A3" s="51" t="s">
        <v>76</v>
      </c>
      <c r="B3" s="51"/>
      <c r="C3" s="51"/>
      <c r="D3" s="52"/>
    </row>
    <row r="4" spans="1:5" ht="15.75" x14ac:dyDescent="0.25">
      <c r="A4" s="49" t="s">
        <v>104</v>
      </c>
      <c r="B4" s="49"/>
      <c r="C4" s="49"/>
      <c r="D4" s="50"/>
    </row>
    <row r="5" spans="1:5" ht="15.75" x14ac:dyDescent="0.25">
      <c r="A5" s="53"/>
      <c r="B5" s="53"/>
      <c r="C5" s="53"/>
      <c r="D5" s="1"/>
    </row>
    <row r="6" spans="1:5" ht="15.75" x14ac:dyDescent="0.25">
      <c r="A6" s="52"/>
      <c r="B6" s="54" t="s">
        <v>77</v>
      </c>
      <c r="C6" s="55">
        <f>'1кв'!B49</f>
        <v>18416.02</v>
      </c>
      <c r="D6" s="56"/>
    </row>
    <row r="7" spans="1:5" ht="15.75" x14ac:dyDescent="0.25">
      <c r="A7" s="57" t="s">
        <v>78</v>
      </c>
      <c r="B7" s="54" t="s">
        <v>105</v>
      </c>
      <c r="C7" s="55"/>
      <c r="D7" s="56"/>
    </row>
    <row r="8" spans="1:5" ht="15.75" x14ac:dyDescent="0.25">
      <c r="B8" s="58" t="s">
        <v>79</v>
      </c>
      <c r="C8" s="59">
        <f>'1кв'!B51+'2кв'!B47+'3кв'!B47+'4кв'!B47</f>
        <v>174151.08</v>
      </c>
      <c r="D8" s="60"/>
    </row>
    <row r="9" spans="1:5" ht="30" x14ac:dyDescent="0.25">
      <c r="B9" s="61" t="s">
        <v>80</v>
      </c>
      <c r="C9" s="59">
        <f>'1кв'!B52+'2кв'!B48+'3кв'!B48+'4кв'!B48</f>
        <v>1200</v>
      </c>
      <c r="D9" s="60"/>
    </row>
    <row r="10" spans="1:5" ht="30" x14ac:dyDescent="0.25">
      <c r="B10" s="61" t="s">
        <v>81</v>
      </c>
      <c r="C10" s="59">
        <f>'1кв'!B53+'2кв'!B49+'3кв'!B49+'4кв'!B49</f>
        <v>2700</v>
      </c>
      <c r="D10" s="60"/>
    </row>
    <row r="11" spans="1:5" ht="15.75" x14ac:dyDescent="0.25">
      <c r="A11" s="23"/>
      <c r="B11" s="58" t="s">
        <v>82</v>
      </c>
      <c r="C11" s="62">
        <f>SUM(C8:C10)</f>
        <v>178051.08</v>
      </c>
      <c r="D11" s="56"/>
    </row>
    <row r="12" spans="1:5" ht="15.75" x14ac:dyDescent="0.25">
      <c r="A12" s="1"/>
      <c r="B12" s="63"/>
      <c r="C12" s="64"/>
      <c r="D12" s="65"/>
    </row>
    <row r="13" spans="1:5" ht="15.75" x14ac:dyDescent="0.25">
      <c r="A13" s="66" t="s">
        <v>83</v>
      </c>
      <c r="B13" s="21" t="s">
        <v>39</v>
      </c>
      <c r="C13" s="59">
        <f>'1кв'!E22+'2кв'!E22+'3кв'!E22+'4кв'!E22</f>
        <v>108934.99200000001</v>
      </c>
      <c r="D13" s="65"/>
    </row>
    <row r="14" spans="1:5" ht="15.75" x14ac:dyDescent="0.25">
      <c r="A14" s="66"/>
      <c r="B14" s="6" t="s">
        <v>38</v>
      </c>
      <c r="C14" s="59">
        <f>'1кв'!E23+'2кв'!E23+'3кв'!E23+'4кв'!E23</f>
        <v>31549.896000000008</v>
      </c>
      <c r="D14" s="65"/>
    </row>
    <row r="15" spans="1:5" ht="15.75" x14ac:dyDescent="0.25">
      <c r="A15" s="1"/>
      <c r="B15" s="6" t="s">
        <v>28</v>
      </c>
      <c r="C15" s="59">
        <f>'1кв'!E24+'2кв'!E24+'3кв'!E24+'4кв'!E24</f>
        <v>8672.25</v>
      </c>
      <c r="D15" s="65"/>
      <c r="E15" s="67"/>
    </row>
    <row r="16" spans="1:5" ht="15.75" x14ac:dyDescent="0.25">
      <c r="A16" s="1"/>
      <c r="B16" s="78" t="s">
        <v>71</v>
      </c>
      <c r="C16" s="59">
        <f>'3кв'!E25</f>
        <v>39</v>
      </c>
      <c r="D16" s="65"/>
      <c r="E16" s="67"/>
    </row>
    <row r="17" spans="1:5" ht="15.75" x14ac:dyDescent="0.25">
      <c r="A17" s="66"/>
      <c r="B17" s="68" t="s">
        <v>106</v>
      </c>
      <c r="C17" s="59">
        <f>'1кв'!E25+'1кв'!E26+'1кв'!E27+'1кв'!E28+'1кв'!E30+'2кв'!E25</f>
        <v>14039.025</v>
      </c>
      <c r="D17" s="65"/>
    </row>
    <row r="18" spans="1:5" ht="15.75" x14ac:dyDescent="0.25">
      <c r="A18" s="66"/>
      <c r="B18" s="69" t="s">
        <v>84</v>
      </c>
      <c r="C18" s="59">
        <f>SUM(C20:C21)</f>
        <v>5476.7</v>
      </c>
      <c r="D18" s="65"/>
    </row>
    <row r="19" spans="1:5" ht="15.75" x14ac:dyDescent="0.25">
      <c r="A19" s="66"/>
      <c r="B19" s="69" t="s">
        <v>85</v>
      </c>
      <c r="C19" s="59"/>
      <c r="D19" s="65"/>
    </row>
    <row r="20" spans="1:5" ht="15.75" x14ac:dyDescent="0.25">
      <c r="A20" s="66"/>
      <c r="B20" s="70" t="s">
        <v>86</v>
      </c>
      <c r="C20" s="59">
        <f>'1кв'!E29</f>
        <v>5476.7</v>
      </c>
      <c r="D20" s="65"/>
    </row>
    <row r="21" spans="1:5" ht="15.75" x14ac:dyDescent="0.25">
      <c r="A21" s="66"/>
      <c r="B21" s="69"/>
      <c r="C21" s="59"/>
      <c r="D21" s="65"/>
    </row>
    <row r="22" spans="1:5" ht="15.75" x14ac:dyDescent="0.25">
      <c r="A22" s="1"/>
      <c r="B22" s="71" t="s">
        <v>87</v>
      </c>
      <c r="C22" s="62">
        <f>SUM(C13:C18)</f>
        <v>168711.86300000004</v>
      </c>
      <c r="D22" s="65">
        <f>'1кв'!E31+'2кв'!E27+'3кв'!E27+'4кв'!E27</f>
        <v>168711.86299999998</v>
      </c>
      <c r="E22" s="67">
        <f>C22-D22</f>
        <v>0</v>
      </c>
    </row>
    <row r="23" spans="1:5" ht="15.75" x14ac:dyDescent="0.25">
      <c r="A23" s="1"/>
      <c r="B23" s="72" t="s">
        <v>88</v>
      </c>
      <c r="C23" s="62">
        <f>C6+C11-C22</f>
        <v>27755.236999999936</v>
      </c>
      <c r="D23" s="65"/>
    </row>
    <row r="24" spans="1:5" ht="15.75" x14ac:dyDescent="0.25">
      <c r="A24" s="1"/>
      <c r="B24" s="57"/>
      <c r="C24" s="57"/>
      <c r="D24" s="65"/>
    </row>
    <row r="25" spans="1:5" ht="15.75" x14ac:dyDescent="0.25">
      <c r="A25" s="1"/>
      <c r="B25" s="73" t="s">
        <v>89</v>
      </c>
      <c r="C25" s="73"/>
      <c r="D25" s="65"/>
    </row>
    <row r="26" spans="1:5" ht="15.75" x14ac:dyDescent="0.25">
      <c r="A26" s="1"/>
      <c r="B26" s="73" t="s">
        <v>90</v>
      </c>
      <c r="C26" s="74">
        <v>26994.560000000001</v>
      </c>
      <c r="D26" s="65"/>
    </row>
    <row r="27" spans="1:5" ht="15.75" x14ac:dyDescent="0.25">
      <c r="A27" s="1"/>
      <c r="B27" s="75" t="s">
        <v>91</v>
      </c>
      <c r="C27" s="76">
        <v>16971.740000000002</v>
      </c>
      <c r="D27" s="65"/>
    </row>
    <row r="28" spans="1:5" ht="15.75" x14ac:dyDescent="0.25">
      <c r="A28" s="1"/>
      <c r="B28" s="73" t="s">
        <v>92</v>
      </c>
      <c r="C28" s="74">
        <f>C27-C26</f>
        <v>-10022.82</v>
      </c>
      <c r="D28" s="65"/>
    </row>
    <row r="29" spans="1:5" ht="15.75" x14ac:dyDescent="0.25">
      <c r="A29" s="1"/>
      <c r="B29" s="57"/>
      <c r="C29" s="57"/>
      <c r="D29" s="65"/>
    </row>
    <row r="30" spans="1:5" ht="15.75" x14ac:dyDescent="0.25">
      <c r="A30" s="1"/>
      <c r="B30" s="57"/>
      <c r="C30" s="57"/>
      <c r="D30" s="65"/>
    </row>
    <row r="31" spans="1:5" ht="15.75" x14ac:dyDescent="0.25">
      <c r="A31" s="1"/>
      <c r="B31" s="57"/>
      <c r="C31" s="57"/>
      <c r="D31" s="65"/>
    </row>
    <row r="32" spans="1:5" ht="15.75" x14ac:dyDescent="0.25">
      <c r="A32" s="1"/>
      <c r="B32" s="57"/>
      <c r="C32" s="57"/>
      <c r="D32" s="65"/>
    </row>
    <row r="33" spans="1:4" ht="15.75" x14ac:dyDescent="0.25">
      <c r="A33" s="1" t="s">
        <v>93</v>
      </c>
      <c r="B33" s="57" t="s">
        <v>94</v>
      </c>
      <c r="C33" s="57"/>
      <c r="D33" s="65"/>
    </row>
    <row r="34" spans="1:4" ht="15.75" x14ac:dyDescent="0.25">
      <c r="A34" s="1"/>
      <c r="B34" s="57" t="s">
        <v>95</v>
      </c>
      <c r="C34" s="57"/>
      <c r="D34" s="65"/>
    </row>
    <row r="35" spans="1:4" ht="15.75" x14ac:dyDescent="0.25">
      <c r="A35" s="1"/>
      <c r="B35" s="57" t="s">
        <v>96</v>
      </c>
      <c r="C35" s="57"/>
      <c r="D35" s="65"/>
    </row>
    <row r="36" spans="1:4" ht="15.75" x14ac:dyDescent="0.25">
      <c r="A36" s="1"/>
      <c r="B36" s="57"/>
      <c r="C36" s="57"/>
      <c r="D36" s="65"/>
    </row>
    <row r="37" spans="1:4" ht="15.75" x14ac:dyDescent="0.25">
      <c r="A37" s="1"/>
      <c r="B37" s="57"/>
      <c r="C37" s="57"/>
      <c r="D37" s="65"/>
    </row>
    <row r="38" spans="1:4" ht="15.75" x14ac:dyDescent="0.25">
      <c r="A38" s="1"/>
      <c r="B38" s="57" t="s">
        <v>97</v>
      </c>
      <c r="C38" s="57"/>
      <c r="D38" s="65"/>
    </row>
    <row r="39" spans="1:4" ht="15.75" x14ac:dyDescent="0.25">
      <c r="A39" s="1"/>
      <c r="B39" s="57"/>
      <c r="C39" s="57"/>
      <c r="D39" s="65"/>
    </row>
    <row r="40" spans="1:4" ht="15.75" x14ac:dyDescent="0.25">
      <c r="A40" s="1"/>
      <c r="B40" s="57"/>
      <c r="C40" s="57"/>
      <c r="D40" s="65"/>
    </row>
    <row r="41" spans="1:4" ht="15.75" x14ac:dyDescent="0.25">
      <c r="A41" s="1"/>
      <c r="B41" s="57"/>
      <c r="C41" s="57"/>
      <c r="D41" s="65"/>
    </row>
    <row r="42" spans="1:4" ht="15.75" x14ac:dyDescent="0.25">
      <c r="A42" s="1"/>
      <c r="B42" s="57"/>
      <c r="C42" s="57"/>
      <c r="D42" s="65"/>
    </row>
  </sheetData>
  <mergeCells count="6">
    <mergeCell ref="A1:C1"/>
    <mergeCell ref="A2:C2"/>
    <mergeCell ref="A3:C3"/>
    <mergeCell ref="A4:C4"/>
    <mergeCell ref="A5:C5"/>
    <mergeCell ref="B12:C12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2024-02-26T08:30:47Z</dcterms:modified>
</cp:coreProperties>
</file>